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6285" windowHeight="5985" activeTab="0"/>
  </bookViews>
  <sheets>
    <sheet name="Lin Prog 2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<sst xmlns="http://schemas.openxmlformats.org/spreadsheetml/2006/main" count="79" uniqueCount="31">
  <si>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x</t>
  </si>
  <si>
    <t>y</t>
  </si>
  <si>
    <t>=</t>
  </si>
  <si>
    <t>LINEAR PROGRAMMING</t>
  </si>
  <si>
    <t>Constraints</t>
  </si>
  <si>
    <t>x +</t>
  </si>
  <si>
    <r>
      <t>(c</t>
    </r>
    <r>
      <rPr>
        <vertAlign val="sub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- a</t>
    </r>
    <r>
      <rPr>
        <vertAlign val="subscript"/>
        <sz val="10"/>
        <rFont val="Arial"/>
        <family val="2"/>
      </rPr>
      <t>1</t>
    </r>
    <r>
      <rPr>
        <i/>
        <sz val="10"/>
        <rFont val="Arial"/>
        <family val="2"/>
      </rPr>
      <t>x)/b</t>
    </r>
    <r>
      <rPr>
        <vertAlign val="subscript"/>
        <sz val="10"/>
        <rFont val="Arial"/>
        <family val="2"/>
      </rPr>
      <t>1</t>
    </r>
  </si>
  <si>
    <r>
      <t>(c</t>
    </r>
    <r>
      <rPr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- a</t>
    </r>
    <r>
      <rPr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x)/b</t>
    </r>
    <r>
      <rPr>
        <vertAlign val="subscript"/>
        <sz val="10"/>
        <rFont val="Arial"/>
        <family val="2"/>
      </rPr>
      <t>2</t>
    </r>
  </si>
  <si>
    <r>
      <t>(c</t>
    </r>
    <r>
      <rPr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- a</t>
    </r>
    <r>
      <rPr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>x)/b</t>
    </r>
    <r>
      <rPr>
        <vertAlign val="subscript"/>
        <sz val="10"/>
        <rFont val="Arial"/>
        <family val="2"/>
      </rPr>
      <t>3</t>
    </r>
  </si>
  <si>
    <t>Points of intersection</t>
  </si>
  <si>
    <t>Difference between "shade" lines</t>
  </si>
  <si>
    <t>Maximum x and y values</t>
  </si>
  <si>
    <t>Objective function</t>
  </si>
  <si>
    <t>Objective function line</t>
  </si>
  <si>
    <t>3rd constraint line</t>
  </si>
  <si>
    <t>2nd constraint line</t>
  </si>
  <si>
    <t>1st constraint line</t>
  </si>
  <si>
    <t>1st point of intersection</t>
  </si>
  <si>
    <t>2nd point of intersection</t>
  </si>
  <si>
    <t>3rd point of intersection</t>
  </si>
  <si>
    <t>≤</t>
  </si>
  <si>
    <t>≥</t>
  </si>
  <si>
    <t>1st constraint shading</t>
  </si>
  <si>
    <t>2nd constraint shading</t>
  </si>
  <si>
    <t>3rd constraint shading</t>
  </si>
  <si>
    <t>Obj fn</t>
  </si>
  <si>
    <t>Objective fn</t>
  </si>
  <si>
    <t>Integer point</t>
  </si>
  <si>
    <t>integer point</t>
  </si>
  <si>
    <t>Slack in</t>
  </si>
  <si>
    <t>constraints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</si>
</sst>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0"/>
      <color indexed="21"/>
      <name val="Arial"/>
      <family val="2"/>
    </font>
    <font>
      <sz val="10"/>
      <color indexed="13"/>
      <name val="Arial"/>
      <family val="2"/>
    </font>
    <font>
      <b/>
      <sz val="12"/>
      <color indexed="60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sz val="12"/>
      <color indexed="58"/>
      <name val="Arial"/>
      <family val="2"/>
    </font>
    <font>
      <b/>
      <i/>
      <sz val="12"/>
      <color indexed="58"/>
      <name val="Arial"/>
      <family val="2"/>
    </font>
    <font>
      <b/>
      <sz val="12"/>
      <color indexed="16"/>
      <name val="Arial"/>
      <family val="2"/>
    </font>
    <font>
      <b/>
      <i/>
      <sz val="12"/>
      <color indexed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color indexed="20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b/>
      <i/>
      <sz val="12"/>
      <color indexed="20"/>
      <name val="Arial"/>
      <family val="2"/>
    </font>
    <font>
      <sz val="8"/>
      <name val="Tahoma"/>
      <family val="2"/>
    </font>
    <font>
      <sz val="11"/>
      <color indexed="20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color indexed="20"/>
      <name val="Arial"/>
      <family val="2"/>
    </font>
    <font>
      <sz val="14"/>
      <color indexed="12"/>
      <name val="Arial Black"/>
      <family val="2"/>
    </font>
    <font>
      <b/>
      <sz val="11"/>
      <name val="Arial"/>
      <family val="2"/>
    </font>
    <font>
      <b/>
      <i/>
      <sz val="13"/>
      <color indexed="16"/>
      <name val="Arial"/>
      <family val="2"/>
    </font>
    <font>
      <b/>
      <i/>
      <sz val="13"/>
      <color indexed="18"/>
      <name val="Arial"/>
      <family val="2"/>
    </font>
    <font>
      <b/>
      <sz val="13"/>
      <color indexed="20"/>
      <name val="Arial"/>
      <family val="2"/>
    </font>
    <font>
      <b/>
      <i/>
      <sz val="11"/>
      <name val="Arial"/>
      <family val="2"/>
    </font>
    <font>
      <b/>
      <i/>
      <sz val="13"/>
      <color indexed="58"/>
      <name val="Arial"/>
      <family val="2"/>
    </font>
    <font>
      <sz val="10.75"/>
      <name val="Arial"/>
      <family val="0"/>
    </font>
    <font>
      <b/>
      <i/>
      <sz val="10.25"/>
      <name val="Times New Roman"/>
      <family val="1"/>
    </font>
    <font>
      <sz val="11.25"/>
      <name val="Arial"/>
      <family val="0"/>
    </font>
    <font>
      <sz val="8"/>
      <name val="Arial"/>
      <family val="2"/>
    </font>
    <font>
      <b/>
      <i/>
      <sz val="11"/>
      <color indexed="58"/>
      <name val="Arial"/>
      <family val="2"/>
    </font>
    <font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5" fillId="0" borderId="0" xfId="0" applyFont="1" applyAlignment="1">
      <alignment vertical="center"/>
    </xf>
    <xf numFmtId="0" fontId="26" fillId="3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0" fillId="0" borderId="0" xfId="0" applyFont="1" applyAlignment="1" quotePrefix="1">
      <alignment/>
    </xf>
    <xf numFmtId="0" fontId="31" fillId="8" borderId="2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6" fillId="0" borderId="0" xfId="0" applyFont="1" applyAlignment="1">
      <alignment/>
    </xf>
    <xf numFmtId="0" fontId="26" fillId="0" borderId="0" xfId="0" applyFont="1" applyAlignment="1">
      <alignment/>
    </xf>
    <xf numFmtId="0" fontId="5" fillId="2" borderId="3" xfId="0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2" borderId="4" xfId="0" applyFont="1" applyFill="1" applyBorder="1" applyAlignment="1">
      <alignment horizontal="right" vertical="center" shrinkToFit="1"/>
    </xf>
    <xf numFmtId="0" fontId="15" fillId="7" borderId="4" xfId="0" applyFont="1" applyFill="1" applyBorder="1" applyAlignment="1">
      <alignment vertical="center" shrinkToFit="1"/>
    </xf>
    <xf numFmtId="0" fontId="15" fillId="7" borderId="2" xfId="0" applyFont="1" applyFill="1" applyBorder="1" applyAlignment="1">
      <alignment vertical="center" shrinkToFit="1"/>
    </xf>
    <xf numFmtId="0" fontId="8" fillId="8" borderId="2" xfId="0" applyFont="1" applyFill="1" applyBorder="1" applyAlignment="1">
      <alignment horizontal="right" vertical="center" shrinkToFit="1"/>
    </xf>
    <xf numFmtId="0" fontId="10" fillId="6" borderId="2" xfId="0" applyFont="1" applyFill="1" applyBorder="1" applyAlignment="1">
      <alignment horizontal="right" vertical="center" shrinkToFit="1"/>
    </xf>
    <xf numFmtId="0" fontId="10" fillId="6" borderId="3" xfId="0" applyFont="1" applyFill="1" applyBorder="1" applyAlignment="1">
      <alignment horizontal="right" vertical="center" shrinkToFit="1"/>
    </xf>
    <xf numFmtId="0" fontId="11" fillId="6" borderId="2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right" vertical="center" shrinkToFit="1"/>
    </xf>
    <xf numFmtId="0" fontId="8" fillId="8" borderId="3" xfId="0" applyFont="1" applyFill="1" applyBorder="1" applyAlignment="1">
      <alignment horizontal="right" vertical="center" shrinkToFit="1"/>
    </xf>
    <xf numFmtId="0" fontId="9" fillId="8" borderId="2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right" vertical="center" shrinkToFit="1"/>
    </xf>
    <xf numFmtId="0" fontId="15" fillId="7" borderId="3" xfId="0" applyFont="1" applyFill="1" applyBorder="1" applyAlignment="1">
      <alignment vertical="center" shrinkToFit="1"/>
    </xf>
    <xf numFmtId="0" fontId="29" fillId="7" borderId="2" xfId="0" applyFont="1" applyFill="1" applyBorder="1" applyAlignment="1" quotePrefix="1">
      <alignment horizontal="center" vertical="center"/>
    </xf>
    <xf numFmtId="0" fontId="26" fillId="9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vertical="center"/>
    </xf>
    <xf numFmtId="0" fontId="26" fillId="3" borderId="3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6" fillId="4" borderId="3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36" fillId="0" borderId="5" xfId="0" applyFont="1" applyFill="1" applyBorder="1" applyAlignment="1">
      <alignment horizontal="center" vertical="center"/>
    </xf>
    <xf numFmtId="0" fontId="26" fillId="5" borderId="3" xfId="0" applyFont="1" applyFill="1" applyBorder="1" applyAlignment="1">
      <alignment horizontal="center"/>
    </xf>
    <xf numFmtId="0" fontId="26" fillId="5" borderId="4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2425"/>
          <c:w val="0.9095"/>
          <c:h val="0.97575"/>
        </c:manualLayout>
      </c:layout>
      <c:scatterChart>
        <c:scatterStyle val="smooth"/>
        <c:varyColors val="0"/>
        <c:ser>
          <c:idx val="5"/>
          <c:order val="0"/>
          <c:tx>
            <c:v>a1x + b1y &lt;= c1</c:v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 Prog 2'!$U$4:$U$5</c:f>
              <c:numCache>
                <c:ptCount val="2"/>
                <c:pt idx="0">
                  <c:v>-2.759226560649754</c:v>
                </c:pt>
                <c:pt idx="1">
                  <c:v>1031.2407734393503</c:v>
                </c:pt>
              </c:numCache>
            </c:numRef>
          </c:xVal>
          <c:yVal>
            <c:numRef>
              <c:f>'Lin Prog 2'!$V$4:$V$5</c:f>
              <c:numCache>
                <c:ptCount val="2"/>
                <c:pt idx="0">
                  <c:v>1017.2407734393503</c:v>
                </c:pt>
                <c:pt idx="1">
                  <c:v>-16.759226560649754</c:v>
                </c:pt>
              </c:numCache>
            </c:numRef>
          </c:yVal>
          <c:smooth val="1"/>
        </c:ser>
        <c:ser>
          <c:idx val="6"/>
          <c:order val="1"/>
          <c:tx>
            <c:v>a1x + b1y &lt;&lt;= c1</c:v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 Prog 2'!$X$4:$X$5</c:f>
              <c:numCache>
                <c:ptCount val="2"/>
                <c:pt idx="0">
                  <c:v>4.481546878700492</c:v>
                </c:pt>
                <c:pt idx="1">
                  <c:v>1038.4815468787006</c:v>
                </c:pt>
              </c:numCache>
            </c:numRef>
          </c:xVal>
          <c:yVal>
            <c:numRef>
              <c:f>'Lin Prog 2'!$Y$4:$Y$5</c:f>
              <c:numCache>
                <c:ptCount val="2"/>
                <c:pt idx="0">
                  <c:v>1024.4815468787006</c:v>
                </c:pt>
                <c:pt idx="1">
                  <c:v>-9.518453121299508</c:v>
                </c:pt>
              </c:numCache>
            </c:numRef>
          </c:yVal>
          <c:smooth val="1"/>
        </c:ser>
        <c:ser>
          <c:idx val="13"/>
          <c:order val="2"/>
          <c:tx>
            <c:v>a1x + b1y &lt;&lt;&lt;= c1</c:v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 Prog 2'!$AA$4:$AA$5</c:f>
              <c:numCache>
                <c:ptCount val="2"/>
                <c:pt idx="0">
                  <c:v>11.722320318050738</c:v>
                </c:pt>
                <c:pt idx="1">
                  <c:v>1045.7223203180508</c:v>
                </c:pt>
              </c:numCache>
            </c:numRef>
          </c:xVal>
          <c:yVal>
            <c:numRef>
              <c:f>'Lin Prog 2'!$AB$4:$AB$5</c:f>
              <c:numCache>
                <c:ptCount val="2"/>
                <c:pt idx="0">
                  <c:v>1031.7223203180508</c:v>
                </c:pt>
                <c:pt idx="1">
                  <c:v>-2.2776796819492624</c:v>
                </c:pt>
              </c:numCache>
            </c:numRef>
          </c:yVal>
          <c:smooth val="1"/>
        </c:ser>
        <c:ser>
          <c:idx val="11"/>
          <c:order val="3"/>
          <c:tx>
            <c:v>a1x + b1y = c1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 Prog 2'!$R$4:$R$5</c:f>
              <c:numCache>
                <c:ptCount val="2"/>
                <c:pt idx="0">
                  <c:v>-10</c:v>
                </c:pt>
                <c:pt idx="1">
                  <c:v>1024</c:v>
                </c:pt>
              </c:numCache>
            </c:numRef>
          </c:xVal>
          <c:yVal>
            <c:numRef>
              <c:f>'Lin Prog 2'!$S$4:$S$5</c:f>
              <c:numCache>
                <c:ptCount val="2"/>
                <c:pt idx="0">
                  <c:v>1010</c:v>
                </c:pt>
                <c:pt idx="1">
                  <c:v>-24</c:v>
                </c:pt>
              </c:numCache>
            </c:numRef>
          </c:yVal>
          <c:smooth val="1"/>
        </c:ser>
        <c:ser>
          <c:idx val="7"/>
          <c:order val="4"/>
          <c:tx>
            <c:v>a2x + b2y &lt;= c2</c:v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 Prog 2'!$U$9:$U$10</c:f>
              <c:numCache>
                <c:ptCount val="2"/>
                <c:pt idx="0">
                  <c:v>247.15893443583914</c:v>
                </c:pt>
                <c:pt idx="1">
                  <c:v>764.1589344358391</c:v>
                </c:pt>
              </c:numCache>
            </c:numRef>
          </c:xVal>
          <c:yVal>
            <c:numRef>
              <c:f>'Lin Prog 2'!$V$9:$V$10</c:f>
              <c:numCache>
                <c:ptCount val="2"/>
                <c:pt idx="0">
                  <c:v>1028.5794672179195</c:v>
                </c:pt>
                <c:pt idx="1">
                  <c:v>-5.42053278208043</c:v>
                </c:pt>
              </c:numCache>
            </c:numRef>
          </c:yVal>
          <c:smooth val="1"/>
        </c:ser>
        <c:ser>
          <c:idx val="8"/>
          <c:order val="5"/>
          <c:tx>
            <c:v>a2x + b2y &lt;&lt;= c2</c:v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 Prog 2'!$X$9:$X$10</c:f>
              <c:numCache>
                <c:ptCount val="2"/>
                <c:pt idx="0">
                  <c:v>256.3178688716783</c:v>
                </c:pt>
                <c:pt idx="1">
                  <c:v>773.3178688716782</c:v>
                </c:pt>
              </c:numCache>
            </c:numRef>
          </c:xVal>
          <c:yVal>
            <c:numRef>
              <c:f>'Lin Prog 2'!$Y$9:$Y$10</c:f>
              <c:numCache>
                <c:ptCount val="2"/>
                <c:pt idx="0">
                  <c:v>1033.1589344358392</c:v>
                </c:pt>
                <c:pt idx="1">
                  <c:v>-0.8410655641608606</c:v>
                </c:pt>
              </c:numCache>
            </c:numRef>
          </c:yVal>
          <c:smooth val="1"/>
        </c:ser>
        <c:ser>
          <c:idx val="14"/>
          <c:order val="6"/>
          <c:tx>
            <c:v>a2x + b2y &lt;&lt;&lt;= c2</c:v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 Prog 2'!$AA$9:$AA$10</c:f>
              <c:numCache>
                <c:ptCount val="2"/>
                <c:pt idx="0">
                  <c:v>265.4768033075174</c:v>
                </c:pt>
                <c:pt idx="1">
                  <c:v>782.4768033075175</c:v>
                </c:pt>
              </c:numCache>
            </c:numRef>
          </c:xVal>
          <c:yVal>
            <c:numRef>
              <c:f>'Lin Prog 2'!$AB$9:$AB$10</c:f>
              <c:numCache>
                <c:ptCount val="2"/>
                <c:pt idx="0">
                  <c:v>1037.7384016537587</c:v>
                </c:pt>
                <c:pt idx="1">
                  <c:v>3.738401653758709</c:v>
                </c:pt>
              </c:numCache>
            </c:numRef>
          </c:yVal>
          <c:smooth val="1"/>
        </c:ser>
        <c:ser>
          <c:idx val="1"/>
          <c:order val="7"/>
          <c:tx>
            <c:v>a2x + b2y = c2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 Prog 2'!$R$9:$R$10</c:f>
              <c:numCache>
                <c:ptCount val="2"/>
                <c:pt idx="0">
                  <c:v>238</c:v>
                </c:pt>
                <c:pt idx="1">
                  <c:v>755</c:v>
                </c:pt>
              </c:numCache>
            </c:numRef>
          </c:xVal>
          <c:yVal>
            <c:numRef>
              <c:f>'Lin Prog 2'!$S$9:$S$10</c:f>
              <c:numCache>
                <c:ptCount val="2"/>
                <c:pt idx="0">
                  <c:v>1024</c:v>
                </c:pt>
                <c:pt idx="1">
                  <c:v>-10</c:v>
                </c:pt>
              </c:numCache>
            </c:numRef>
          </c:yVal>
          <c:smooth val="1"/>
        </c:ser>
        <c:ser>
          <c:idx val="9"/>
          <c:order val="8"/>
          <c:tx>
            <c:v>a3x + b3y &lt;= c3</c:v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 Prog 2'!$U$14:$U$15</c:f>
              <c:numCache>
                <c:ptCount val="2"/>
                <c:pt idx="0">
                  <c:v>125.85352834735285</c:v>
                </c:pt>
                <c:pt idx="1">
                  <c:v>815.1868616806861</c:v>
                </c:pt>
              </c:numCache>
            </c:numRef>
          </c:xVal>
          <c:yVal>
            <c:numRef>
              <c:f>'Lin Prog 2'!$V$14:$V$15</c:f>
              <c:numCache>
                <c:ptCount val="2"/>
                <c:pt idx="0">
                  <c:v>1029.6801300093464</c:v>
                </c:pt>
                <c:pt idx="1">
                  <c:v>-4.319869990653653</c:v>
                </c:pt>
              </c:numCache>
            </c:numRef>
          </c:yVal>
          <c:smooth val="1"/>
        </c:ser>
        <c:ser>
          <c:idx val="10"/>
          <c:order val="9"/>
          <c:tx>
            <c:v>a3x + b3y &lt;&lt;= c3</c:v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 Prog 2'!$X$14:$X$15</c:f>
              <c:numCache>
                <c:ptCount val="2"/>
                <c:pt idx="0">
                  <c:v>134.37372336137236</c:v>
                </c:pt>
                <c:pt idx="1">
                  <c:v>823.7070566947057</c:v>
                </c:pt>
              </c:numCache>
            </c:numRef>
          </c:xVal>
          <c:yVal>
            <c:numRef>
              <c:f>'Lin Prog 2'!$Y$14:$Y$15</c:f>
              <c:numCache>
                <c:ptCount val="2"/>
                <c:pt idx="0">
                  <c:v>1035.3602600186928</c:v>
                </c:pt>
                <c:pt idx="1">
                  <c:v>1.3602600186926939</c:v>
                </c:pt>
              </c:numCache>
            </c:numRef>
          </c:yVal>
          <c:smooth val="1"/>
        </c:ser>
        <c:ser>
          <c:idx val="15"/>
          <c:order val="10"/>
          <c:tx>
            <c:v>a3x + b3y &lt;&lt;&lt;= c3</c:v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 Prog 2'!$AA$14:$AA$15</c:f>
              <c:numCache>
                <c:ptCount val="2"/>
                <c:pt idx="0">
                  <c:v>142.89391837539188</c:v>
                </c:pt>
                <c:pt idx="1">
                  <c:v>832.2272517087251</c:v>
                </c:pt>
              </c:numCache>
            </c:numRef>
          </c:xVal>
          <c:yVal>
            <c:numRef>
              <c:f>'Lin Prog 2'!$AB$14:$AB$15</c:f>
              <c:numCache>
                <c:ptCount val="2"/>
                <c:pt idx="0">
                  <c:v>1041.040390028039</c:v>
                </c:pt>
                <c:pt idx="1">
                  <c:v>7.040390028039042</c:v>
                </c:pt>
              </c:numCache>
            </c:numRef>
          </c:yVal>
          <c:smooth val="1"/>
        </c:ser>
        <c:ser>
          <c:idx val="3"/>
          <c:order val="11"/>
          <c:tx>
            <c:v>a3x + b3y = c3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 Prog 2'!$R$14:$R$15</c:f>
              <c:numCache>
                <c:ptCount val="2"/>
                <c:pt idx="0">
                  <c:v>117.33333333333333</c:v>
                </c:pt>
                <c:pt idx="1">
                  <c:v>806.6666666666666</c:v>
                </c:pt>
              </c:numCache>
            </c:numRef>
          </c:xVal>
          <c:yVal>
            <c:numRef>
              <c:f>'Lin Prog 2'!$S$14:$S$15</c:f>
              <c:numCache>
                <c:ptCount val="2"/>
                <c:pt idx="0">
                  <c:v>1024</c:v>
                </c:pt>
                <c:pt idx="1">
                  <c:v>-10</c:v>
                </c:pt>
              </c:numCache>
            </c:numRef>
          </c:yVal>
          <c:smooth val="1"/>
        </c:ser>
        <c:ser>
          <c:idx val="4"/>
          <c:order val="12"/>
          <c:tx>
            <c:v>px + qr = y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 Prog 2'!$R$19:$R$20</c:f>
              <c:numCache>
                <c:ptCount val="2"/>
                <c:pt idx="0">
                  <c:v>888</c:v>
                </c:pt>
                <c:pt idx="1">
                  <c:v>60.799999999999955</c:v>
                </c:pt>
              </c:numCache>
            </c:numRef>
          </c:xVal>
          <c:yVal>
            <c:numRef>
              <c:f>'Lin Prog 2'!$S$19:$S$20</c:f>
              <c:numCache>
                <c:ptCount val="2"/>
                <c:pt idx="0">
                  <c:v>-10</c:v>
                </c:pt>
                <c:pt idx="1">
                  <c:v>1024</c:v>
                </c:pt>
              </c:numCache>
            </c:numRef>
          </c:yVal>
          <c:smooth val="1"/>
        </c:ser>
        <c:ser>
          <c:idx val="2"/>
          <c:order val="13"/>
          <c:tx>
            <c:v>point of intersection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'Lin Prog 2'!$R$29:$R$30</c:f>
              <c:numCache>
                <c:ptCount val="2"/>
                <c:pt idx="0">
                  <c:v>500</c:v>
                </c:pt>
                <c:pt idx="1">
                  <c:v>500</c:v>
                </c:pt>
              </c:numCache>
            </c:numRef>
          </c:xVal>
          <c:yVal>
            <c:numRef>
              <c:f>'Lin Prog 2'!$S$29:$S$30</c:f>
              <c:numCache>
                <c:ptCount val="2"/>
                <c:pt idx="0">
                  <c:v>500</c:v>
                </c:pt>
                <c:pt idx="1">
                  <c:v>500</c:v>
                </c:pt>
              </c:numCache>
            </c:numRef>
          </c:yVal>
          <c:smooth val="1"/>
        </c:ser>
        <c:ser>
          <c:idx val="0"/>
          <c:order val="14"/>
          <c:tx>
            <c:v>point of intersection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'Lin Prog 2'!$R$34:$R$35</c:f>
              <c:numCache>
                <c:ptCount val="2"/>
                <c:pt idx="0">
                  <c:v>400</c:v>
                </c:pt>
                <c:pt idx="1">
                  <c:v>400</c:v>
                </c:pt>
              </c:numCache>
            </c:numRef>
          </c:xVal>
          <c:yVal>
            <c:numRef>
              <c:f>'Lin Prog 2'!$S$34:$S$35</c:f>
              <c:numCache>
                <c:ptCount val="2"/>
                <c:pt idx="0">
                  <c:v>600</c:v>
                </c:pt>
                <c:pt idx="1">
                  <c:v>600</c:v>
                </c:pt>
              </c:numCache>
            </c:numRef>
          </c:yVal>
          <c:smooth val="1"/>
        </c:ser>
        <c:ser>
          <c:idx val="12"/>
          <c:order val="15"/>
          <c:tx>
            <c:v>point of intersection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'Lin Prog 2'!$R$39:$R$40</c:f>
              <c:numCache>
                <c:ptCount val="2"/>
                <c:pt idx="0">
                  <c:v>600</c:v>
                </c:pt>
                <c:pt idx="1">
                  <c:v>600</c:v>
                </c:pt>
              </c:numCache>
            </c:numRef>
          </c:xVal>
          <c:yVal>
            <c:numRef>
              <c:f>'Lin Prog 2'!$S$39:$S$40</c:f>
              <c:numCache>
                <c:ptCount val="2"/>
                <c:pt idx="0">
                  <c:v>300</c:v>
                </c:pt>
                <c:pt idx="1">
                  <c:v>300</c:v>
                </c:pt>
              </c:numCache>
            </c:numRef>
          </c:yVal>
          <c:smooth val="1"/>
        </c:ser>
        <c:ser>
          <c:idx val="16"/>
          <c:order val="16"/>
          <c:tx>
            <c:v>integer 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'Lin Prog 2'!$R$24:$R$25</c:f>
              <c:numCache>
                <c:ptCount val="2"/>
                <c:pt idx="0">
                  <c:v>400</c:v>
                </c:pt>
                <c:pt idx="1">
                  <c:v>400</c:v>
                </c:pt>
              </c:numCache>
            </c:numRef>
          </c:xVal>
          <c:yVal>
            <c:numRef>
              <c:f>'Lin Prog 2'!$S$24:$S$25</c:f>
              <c:numCache>
                <c:ptCount val="2"/>
                <c:pt idx="0">
                  <c:v>600</c:v>
                </c:pt>
                <c:pt idx="1">
                  <c:v>600</c:v>
                </c:pt>
              </c:numCache>
            </c:numRef>
          </c:yVal>
          <c:smooth val="1"/>
        </c:ser>
        <c:axId val="17408515"/>
        <c:axId val="22458908"/>
      </c:scatterChart>
      <c:valAx>
        <c:axId val="17408515"/>
        <c:scaling>
          <c:orientation val="minMax"/>
          <c:max val="10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32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58908"/>
        <c:crosses val="autoZero"/>
        <c:crossBetween val="midCat"/>
        <c:dispUnits/>
        <c:majorUnit val="160"/>
        <c:minorUnit val="32"/>
      </c:valAx>
      <c:valAx>
        <c:axId val="22458908"/>
        <c:scaling>
          <c:orientation val="minMax"/>
          <c:max val="102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1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08515"/>
        <c:crosses val="autoZero"/>
        <c:crossBetween val="midCat"/>
        <c:dispUnits/>
        <c:majorUnit val="160"/>
        <c:minorUnit val="3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</xdr:row>
      <xdr:rowOff>57150</xdr:rowOff>
    </xdr:from>
    <xdr:to>
      <xdr:col>13</xdr:col>
      <xdr:colOff>504825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2238375" y="257175"/>
        <a:ext cx="38766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4</xdr:row>
      <xdr:rowOff>9525</xdr:rowOff>
    </xdr:from>
    <xdr:to>
      <xdr:col>6</xdr:col>
      <xdr:colOff>295275</xdr:colOff>
      <xdr:row>4</xdr:row>
      <xdr:rowOff>152400</xdr:rowOff>
    </xdr:to>
    <xdr:sp macro="[0]!r_down">
      <xdr:nvSpPr>
        <xdr:cNvPr id="2" name="AutoShape 20"/>
        <xdr:cNvSpPr>
          <a:spLocks/>
        </xdr:cNvSpPr>
      </xdr:nvSpPr>
      <xdr:spPr>
        <a:xfrm>
          <a:off x="1828800" y="809625"/>
          <a:ext cx="142875" cy="142875"/>
        </a:xfrm>
        <a:prstGeom prst="leftArrow">
          <a:avLst/>
        </a:prstGeom>
        <a:solidFill>
          <a:srgbClr val="CC99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4</xdr:row>
      <xdr:rowOff>9525</xdr:rowOff>
    </xdr:from>
    <xdr:to>
      <xdr:col>7</xdr:col>
      <xdr:colOff>19050</xdr:colOff>
      <xdr:row>4</xdr:row>
      <xdr:rowOff>152400</xdr:rowOff>
    </xdr:to>
    <xdr:sp macro="[0]!r_up">
      <xdr:nvSpPr>
        <xdr:cNvPr id="3" name="AutoShape 21"/>
        <xdr:cNvSpPr>
          <a:spLocks/>
        </xdr:cNvSpPr>
      </xdr:nvSpPr>
      <xdr:spPr>
        <a:xfrm>
          <a:off x="2000250" y="809625"/>
          <a:ext cx="142875" cy="142875"/>
        </a:xfrm>
        <a:prstGeom prst="rightArrow">
          <a:avLst/>
        </a:prstGeom>
        <a:solidFill>
          <a:srgbClr val="CC99FF"/>
        </a:solidFill>
        <a:ln w="63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</xdr:row>
      <xdr:rowOff>9525</xdr:rowOff>
    </xdr:from>
    <xdr:to>
      <xdr:col>14</xdr:col>
      <xdr:colOff>228600</xdr:colOff>
      <xdr:row>4</xdr:row>
      <xdr:rowOff>152400</xdr:rowOff>
    </xdr:to>
    <xdr:sp macro="[0]!xpoint_down">
      <xdr:nvSpPr>
        <xdr:cNvPr id="4" name="AutoShape 22"/>
        <xdr:cNvSpPr>
          <a:spLocks/>
        </xdr:cNvSpPr>
      </xdr:nvSpPr>
      <xdr:spPr>
        <a:xfrm>
          <a:off x="6257925" y="809625"/>
          <a:ext cx="142875" cy="142875"/>
        </a:xfrm>
        <a:prstGeom prst="leftArrow">
          <a:avLst/>
        </a:prstGeom>
        <a:solidFill>
          <a:srgbClr val="FF6600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276225</xdr:colOff>
      <xdr:row>4</xdr:row>
      <xdr:rowOff>9525</xdr:rowOff>
    </xdr:from>
    <xdr:to>
      <xdr:col>14</xdr:col>
      <xdr:colOff>419100</xdr:colOff>
      <xdr:row>4</xdr:row>
      <xdr:rowOff>152400</xdr:rowOff>
    </xdr:to>
    <xdr:sp macro="[0]!xpoint_up">
      <xdr:nvSpPr>
        <xdr:cNvPr id="5" name="AutoShape 23"/>
        <xdr:cNvSpPr>
          <a:spLocks/>
        </xdr:cNvSpPr>
      </xdr:nvSpPr>
      <xdr:spPr>
        <a:xfrm>
          <a:off x="6448425" y="809625"/>
          <a:ext cx="142875" cy="142875"/>
        </a:xfrm>
        <a:prstGeom prst="rightArrow">
          <a:avLst/>
        </a:prstGeom>
        <a:solidFill>
          <a:srgbClr val="FF6600"/>
        </a:solidFill>
        <a:ln w="63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4</xdr:row>
      <xdr:rowOff>9525</xdr:rowOff>
    </xdr:from>
    <xdr:to>
      <xdr:col>15</xdr:col>
      <xdr:colOff>238125</xdr:colOff>
      <xdr:row>4</xdr:row>
      <xdr:rowOff>152400</xdr:rowOff>
    </xdr:to>
    <xdr:sp macro="[0]!ypoint_down">
      <xdr:nvSpPr>
        <xdr:cNvPr id="6" name="AutoShape 24"/>
        <xdr:cNvSpPr>
          <a:spLocks/>
        </xdr:cNvSpPr>
      </xdr:nvSpPr>
      <xdr:spPr>
        <a:xfrm>
          <a:off x="6781800" y="809625"/>
          <a:ext cx="142875" cy="142875"/>
        </a:xfrm>
        <a:prstGeom prst="leftArrow">
          <a:avLst/>
        </a:prstGeom>
        <a:solidFill>
          <a:srgbClr val="FF6600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4</xdr:row>
      <xdr:rowOff>9525</xdr:rowOff>
    </xdr:from>
    <xdr:to>
      <xdr:col>15</xdr:col>
      <xdr:colOff>419100</xdr:colOff>
      <xdr:row>4</xdr:row>
      <xdr:rowOff>152400</xdr:rowOff>
    </xdr:to>
    <xdr:sp macro="[0]!ypoint_up">
      <xdr:nvSpPr>
        <xdr:cNvPr id="7" name="AutoShape 25"/>
        <xdr:cNvSpPr>
          <a:spLocks/>
        </xdr:cNvSpPr>
      </xdr:nvSpPr>
      <xdr:spPr>
        <a:xfrm>
          <a:off x="6962775" y="809625"/>
          <a:ext cx="142875" cy="142875"/>
        </a:xfrm>
        <a:prstGeom prst="rightArrow">
          <a:avLst/>
        </a:prstGeom>
        <a:solidFill>
          <a:srgbClr val="FF6600"/>
        </a:solidFill>
        <a:ln w="63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4</xdr:row>
      <xdr:rowOff>9525</xdr:rowOff>
    </xdr:from>
    <xdr:to>
      <xdr:col>1</xdr:col>
      <xdr:colOff>295275</xdr:colOff>
      <xdr:row>4</xdr:row>
      <xdr:rowOff>152400</xdr:rowOff>
    </xdr:to>
    <xdr:sp macro="[0]!p_down">
      <xdr:nvSpPr>
        <xdr:cNvPr id="8" name="AutoShape 26"/>
        <xdr:cNvSpPr>
          <a:spLocks/>
        </xdr:cNvSpPr>
      </xdr:nvSpPr>
      <xdr:spPr>
        <a:xfrm>
          <a:off x="304800" y="809625"/>
          <a:ext cx="142875" cy="142875"/>
        </a:xfrm>
        <a:prstGeom prst="leftArrow">
          <a:avLst/>
        </a:prstGeom>
        <a:solidFill>
          <a:srgbClr val="CC99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</xdr:row>
      <xdr:rowOff>9525</xdr:rowOff>
    </xdr:from>
    <xdr:to>
      <xdr:col>2</xdr:col>
      <xdr:colOff>19050</xdr:colOff>
      <xdr:row>4</xdr:row>
      <xdr:rowOff>152400</xdr:rowOff>
    </xdr:to>
    <xdr:sp macro="[0]!p_up">
      <xdr:nvSpPr>
        <xdr:cNvPr id="9" name="AutoShape 27"/>
        <xdr:cNvSpPr>
          <a:spLocks/>
        </xdr:cNvSpPr>
      </xdr:nvSpPr>
      <xdr:spPr>
        <a:xfrm>
          <a:off x="476250" y="809625"/>
          <a:ext cx="142875" cy="142875"/>
        </a:xfrm>
        <a:prstGeom prst="rightArrow">
          <a:avLst/>
        </a:prstGeom>
        <a:solidFill>
          <a:srgbClr val="CC99FF"/>
        </a:solidFill>
        <a:ln w="63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</xdr:row>
      <xdr:rowOff>9525</xdr:rowOff>
    </xdr:from>
    <xdr:to>
      <xdr:col>3</xdr:col>
      <xdr:colOff>295275</xdr:colOff>
      <xdr:row>4</xdr:row>
      <xdr:rowOff>152400</xdr:rowOff>
    </xdr:to>
    <xdr:sp macro="[0]!q_down">
      <xdr:nvSpPr>
        <xdr:cNvPr id="10" name="AutoShape 28"/>
        <xdr:cNvSpPr>
          <a:spLocks/>
        </xdr:cNvSpPr>
      </xdr:nvSpPr>
      <xdr:spPr>
        <a:xfrm>
          <a:off x="1000125" y="809625"/>
          <a:ext cx="142875" cy="142875"/>
        </a:xfrm>
        <a:prstGeom prst="leftArrow">
          <a:avLst/>
        </a:prstGeom>
        <a:solidFill>
          <a:srgbClr val="CC99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4</xdr:row>
      <xdr:rowOff>9525</xdr:rowOff>
    </xdr:from>
    <xdr:to>
      <xdr:col>4</xdr:col>
      <xdr:colOff>19050</xdr:colOff>
      <xdr:row>4</xdr:row>
      <xdr:rowOff>152400</xdr:rowOff>
    </xdr:to>
    <xdr:sp macro="[0]!q_up">
      <xdr:nvSpPr>
        <xdr:cNvPr id="11" name="AutoShape 29"/>
        <xdr:cNvSpPr>
          <a:spLocks/>
        </xdr:cNvSpPr>
      </xdr:nvSpPr>
      <xdr:spPr>
        <a:xfrm>
          <a:off x="1171575" y="809625"/>
          <a:ext cx="142875" cy="142875"/>
        </a:xfrm>
        <a:prstGeom prst="rightArrow">
          <a:avLst/>
        </a:prstGeom>
        <a:solidFill>
          <a:srgbClr val="CC99FF"/>
        </a:solidFill>
        <a:ln w="63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F44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2.28125" style="0" customWidth="1"/>
    <col min="2" max="2" width="6.7109375" style="0" customWidth="1"/>
    <col min="3" max="3" width="3.7109375" style="0" customWidth="1"/>
    <col min="4" max="4" width="6.7109375" style="0" customWidth="1"/>
    <col min="5" max="5" width="2.28125" style="0" customWidth="1"/>
    <col min="6" max="6" width="3.421875" style="0" customWidth="1"/>
    <col min="7" max="7" width="6.7109375" style="0" customWidth="1"/>
    <col min="8" max="13" width="8.7109375" style="0" customWidth="1"/>
    <col min="14" max="14" width="8.421875" style="0" customWidth="1"/>
    <col min="15" max="16" width="7.7109375" style="0" customWidth="1"/>
    <col min="17" max="17" width="5.57421875" style="0" customWidth="1"/>
    <col min="18" max="18" width="9.421875" style="0" customWidth="1"/>
    <col min="19" max="19" width="11.00390625" style="0" customWidth="1"/>
    <col min="20" max="20" width="5.00390625" style="0" customWidth="1"/>
    <col min="21" max="21" width="8.7109375" style="0" customWidth="1"/>
    <col min="22" max="22" width="12.57421875" style="0" customWidth="1"/>
    <col min="23" max="23" width="3.00390625" style="0" customWidth="1"/>
    <col min="24" max="24" width="8.7109375" style="0" customWidth="1"/>
    <col min="25" max="25" width="11.57421875" style="0" customWidth="1"/>
    <col min="26" max="26" width="4.00390625" style="0" customWidth="1"/>
    <col min="27" max="27" width="10.8515625" style="0" customWidth="1"/>
    <col min="28" max="28" width="12.421875" style="0" customWidth="1"/>
    <col min="29" max="29" width="4.00390625" style="0" customWidth="1"/>
    <col min="30" max="30" width="10.28125" style="0" customWidth="1"/>
    <col min="31" max="31" width="2.8515625" style="0" customWidth="1"/>
    <col min="32" max="32" width="9.7109375" style="0" customWidth="1"/>
    <col min="33" max="44" width="8.7109375" style="0" customWidth="1"/>
  </cols>
  <sheetData>
    <row r="1" ht="15.75" customHeight="1">
      <c r="A1" s="20" t="s">
        <v>3</v>
      </c>
    </row>
    <row r="2" spans="2:16" ht="15.75" customHeight="1">
      <c r="B2" s="1"/>
      <c r="C2" s="1"/>
      <c r="O2" s="56" t="s">
        <v>27</v>
      </c>
      <c r="P2" s="56"/>
    </row>
    <row r="3" spans="1:28" ht="15.75" customHeight="1">
      <c r="A3" s="31" t="s">
        <v>12</v>
      </c>
      <c r="I3" s="2"/>
      <c r="J3" s="2"/>
      <c r="K3" s="2"/>
      <c r="L3" s="2"/>
      <c r="M3" s="2"/>
      <c r="N3" s="2"/>
      <c r="O3" s="27" t="s">
        <v>0</v>
      </c>
      <c r="P3" s="27" t="s">
        <v>1</v>
      </c>
      <c r="Q3" s="2"/>
      <c r="R3" s="3" t="s">
        <v>0</v>
      </c>
      <c r="S3" s="3" t="s">
        <v>1</v>
      </c>
      <c r="T3" s="13"/>
      <c r="U3" s="3" t="s">
        <v>0</v>
      </c>
      <c r="V3" s="3" t="s">
        <v>6</v>
      </c>
      <c r="X3" s="3" t="s">
        <v>0</v>
      </c>
      <c r="Y3" s="3" t="s">
        <v>6</v>
      </c>
      <c r="AA3" s="3" t="s">
        <v>0</v>
      </c>
      <c r="AB3" s="3" t="s">
        <v>6</v>
      </c>
    </row>
    <row r="4" spans="2:32" ht="15.75" customHeight="1">
      <c r="B4" s="47">
        <v>1</v>
      </c>
      <c r="C4" s="26" t="s">
        <v>5</v>
      </c>
      <c r="D4" s="38">
        <v>0.8</v>
      </c>
      <c r="E4" s="26" t="s">
        <v>1</v>
      </c>
      <c r="F4" s="48" t="s">
        <v>2</v>
      </c>
      <c r="G4" s="37">
        <v>880</v>
      </c>
      <c r="O4" s="49">
        <v>400</v>
      </c>
      <c r="P4" s="49">
        <v>600</v>
      </c>
      <c r="Q4" s="5"/>
      <c r="R4" s="4">
        <v>-10</v>
      </c>
      <c r="S4" s="4">
        <v>1010</v>
      </c>
      <c r="T4" s="12"/>
      <c r="U4" s="4">
        <f>IF($D$28=0," ",$R$4+$AF$4)</f>
        <v>-2.759226560649754</v>
      </c>
      <c r="V4" s="4">
        <f>IF($D$28=0," ",$S4+$AF$5)</f>
        <v>1017.2407734393503</v>
      </c>
      <c r="X4" s="4">
        <f>IF($D$28=0," ",$R$4+2*$AF$4)</f>
        <v>4.481546878700492</v>
      </c>
      <c r="Y4" s="4">
        <f>IF($D$28=0," ",$S4+2*$AF$5)</f>
        <v>1024.4815468787006</v>
      </c>
      <c r="AA4" s="4">
        <f>IF($D$28=0," ",$R$4+3*$AF$4)</f>
        <v>11.722320318050738</v>
      </c>
      <c r="AB4" s="4">
        <f>IF($D$28=0," ",$S4+3*$AF$5)</f>
        <v>1031.7223203180508</v>
      </c>
      <c r="AD4" s="4">
        <f>$B$7/SQRT($B$7^2+$D$7^2)</f>
        <v>0.7071067811865475</v>
      </c>
      <c r="AF4" s="4">
        <f>$B$39*$D$28*$AD$4</f>
        <v>7.240773439350246</v>
      </c>
    </row>
    <row r="5" spans="2:32" ht="15.75" customHeight="1">
      <c r="B5" s="50"/>
      <c r="D5" s="50"/>
      <c r="F5" s="50"/>
      <c r="G5" s="50"/>
      <c r="H5" s="51"/>
      <c r="O5" s="50"/>
      <c r="P5" s="50"/>
      <c r="Q5" s="5"/>
      <c r="R5" s="4">
        <v>1024</v>
      </c>
      <c r="S5" s="4">
        <v>-24</v>
      </c>
      <c r="T5" s="12"/>
      <c r="U5" s="4">
        <f>IF($D$28=0," ",$R$5+$AF$4)</f>
        <v>1031.2407734393503</v>
      </c>
      <c r="V5" s="4">
        <f>IF($D$28=0," ",$S5+$AF$5)</f>
        <v>-16.759226560649754</v>
      </c>
      <c r="X5" s="4">
        <f>IF($D$28=0," ",$R$5+2*$AF$4)</f>
        <v>1038.4815468787006</v>
      </c>
      <c r="Y5" s="4">
        <f>IF($D$28=0," ",$S5+2*$AF$5)</f>
        <v>-9.518453121299508</v>
      </c>
      <c r="AA5" s="4">
        <f>IF($D$28=0," ",$R$5+3*$AF$4)</f>
        <v>1045.7223203180508</v>
      </c>
      <c r="AB5" s="4">
        <f>IF($D$28=0," ",$S5+3*$AF$5)</f>
        <v>-2.2776796819492624</v>
      </c>
      <c r="AD5" s="4">
        <f>$D$7/SQRT($B$7^2+$D$7^2)</f>
        <v>0.7071067811865475</v>
      </c>
      <c r="AF5" s="4">
        <f>$B$39*$D$28*$AD$5</f>
        <v>7.240773439350246</v>
      </c>
    </row>
    <row r="6" spans="1:27" ht="15.75" customHeight="1">
      <c r="A6" s="31" t="s">
        <v>4</v>
      </c>
      <c r="Q6" s="5"/>
      <c r="R6" s="17" t="s">
        <v>16</v>
      </c>
      <c r="T6" s="12"/>
      <c r="U6" s="17" t="s">
        <v>22</v>
      </c>
      <c r="X6" s="17" t="s">
        <v>22</v>
      </c>
      <c r="AA6" s="17" t="s">
        <v>22</v>
      </c>
    </row>
    <row r="7" spans="1:20" ht="15.75" customHeight="1">
      <c r="A7" s="14">
        <v>1</v>
      </c>
      <c r="B7" s="34">
        <v>1</v>
      </c>
      <c r="C7" s="15" t="s">
        <v>5</v>
      </c>
      <c r="D7" s="35">
        <v>1</v>
      </c>
      <c r="E7" s="15" t="s">
        <v>1</v>
      </c>
      <c r="F7" s="25" t="str">
        <f>IF(C28=1,$B$28,IF(C28=2,$B$29,$B$30))</f>
        <v>≤</v>
      </c>
      <c r="G7" s="36">
        <v>1000</v>
      </c>
      <c r="O7" s="59" t="s">
        <v>26</v>
      </c>
      <c r="P7" s="59"/>
      <c r="Q7" s="5"/>
      <c r="T7" s="12"/>
    </row>
    <row r="8" spans="1:28" ht="18" customHeight="1">
      <c r="A8" s="14"/>
      <c r="B8" s="11"/>
      <c r="C8" s="11"/>
      <c r="D8" s="11"/>
      <c r="E8" s="11"/>
      <c r="F8" s="11"/>
      <c r="O8" s="62">
        <f>$B$4*$O$4+$D$4*$P$4</f>
        <v>880</v>
      </c>
      <c r="P8" s="63"/>
      <c r="Q8" s="5"/>
      <c r="R8" s="3" t="s">
        <v>0</v>
      </c>
      <c r="S8" s="3" t="s">
        <v>1</v>
      </c>
      <c r="T8" s="13"/>
      <c r="U8" s="3" t="s">
        <v>0</v>
      </c>
      <c r="V8" s="3" t="s">
        <v>7</v>
      </c>
      <c r="X8" s="3" t="s">
        <v>0</v>
      </c>
      <c r="Y8" s="3" t="s">
        <v>7</v>
      </c>
      <c r="AA8" s="3" t="s">
        <v>0</v>
      </c>
      <c r="AB8" s="3" t="s">
        <v>7</v>
      </c>
    </row>
    <row r="9" spans="1:32" ht="15.75" customHeight="1">
      <c r="A9" s="14">
        <v>2</v>
      </c>
      <c r="B9" s="44">
        <v>2</v>
      </c>
      <c r="C9" s="45" t="s">
        <v>5</v>
      </c>
      <c r="D9" s="39">
        <v>1</v>
      </c>
      <c r="E9" s="45" t="s">
        <v>1</v>
      </c>
      <c r="F9" s="30" t="str">
        <f>IF(C30=1,$B$28,IF(C30=2,$B$29,$B$30))</f>
        <v>≤</v>
      </c>
      <c r="G9" s="46">
        <v>1500</v>
      </c>
      <c r="Q9" s="5"/>
      <c r="R9" s="4">
        <v>238</v>
      </c>
      <c r="S9" s="4">
        <v>1024</v>
      </c>
      <c r="T9" s="12"/>
      <c r="U9" s="4">
        <f>IF($D$30=0," ",$R$9+$AF$9)</f>
        <v>247.15893443583914</v>
      </c>
      <c r="V9" s="4">
        <f>IF($D$30=0," ",$S9+$AF$10)</f>
        <v>1028.5794672179195</v>
      </c>
      <c r="X9" s="4">
        <f>IF($D$30=0," ",$R$9+2*$AF$9)</f>
        <v>256.3178688716783</v>
      </c>
      <c r="Y9" s="4">
        <f>IF($D$30=0," ",$S9+2*$AF$10)</f>
        <v>1033.1589344358392</v>
      </c>
      <c r="AA9" s="4">
        <f>IF($D$30=0," ",$R$9+3*$AF$9)</f>
        <v>265.4768033075174</v>
      </c>
      <c r="AB9" s="4">
        <f>IF($D$30=0," ",$S9+3*$AF$10)</f>
        <v>1037.7384016537587</v>
      </c>
      <c r="AD9" s="4">
        <f>$B$9/SQRT($B$9^2+$D$9^2)</f>
        <v>0.8944271909999159</v>
      </c>
      <c r="AF9" s="4">
        <f>$B$39*$D$30*$AD$9</f>
        <v>9.15893443583914</v>
      </c>
    </row>
    <row r="10" spans="1:32" ht="18" customHeight="1">
      <c r="A10" s="14"/>
      <c r="B10" s="11"/>
      <c r="C10" s="11"/>
      <c r="D10" s="11"/>
      <c r="E10" s="11"/>
      <c r="F10" s="11"/>
      <c r="O10" s="64" t="s">
        <v>29</v>
      </c>
      <c r="P10" s="64"/>
      <c r="Q10" s="5"/>
      <c r="R10" s="4">
        <v>755</v>
      </c>
      <c r="S10" s="4">
        <v>-10</v>
      </c>
      <c r="T10" s="12"/>
      <c r="U10" s="4">
        <f>IF($D$30=0," ",$R$10+$AF$9)</f>
        <v>764.1589344358391</v>
      </c>
      <c r="V10" s="4">
        <f>IF($D$30=0," ",$S10+$AF$10)</f>
        <v>-5.42053278208043</v>
      </c>
      <c r="X10" s="4">
        <f>IF($D$30=0," ",$R$10+2*$AF$9)</f>
        <v>773.3178688716782</v>
      </c>
      <c r="Y10" s="4">
        <f>IF($D$30=0," ",$S10+2*$AF$10)</f>
        <v>-0.8410655641608606</v>
      </c>
      <c r="AA10" s="4">
        <f>IF($D$30=0," ",$R$10+3*$AF$9)</f>
        <v>782.4768033075175</v>
      </c>
      <c r="AB10" s="4">
        <f>IF($D$30=0," ",$S10+3*$AF$10)</f>
        <v>3.738401653758709</v>
      </c>
      <c r="AD10" s="4">
        <f>$D$9/SQRT($B$9^2+$D$9^2)</f>
        <v>0.4472135954999579</v>
      </c>
      <c r="AF10" s="4">
        <f>$B$39*$D$30*$AD$10</f>
        <v>4.57946721791957</v>
      </c>
    </row>
    <row r="11" spans="1:27" ht="15.75" customHeight="1">
      <c r="A11" s="14">
        <v>3</v>
      </c>
      <c r="B11" s="41">
        <v>3</v>
      </c>
      <c r="C11" s="42" t="s">
        <v>5</v>
      </c>
      <c r="D11" s="40">
        <v>2</v>
      </c>
      <c r="E11" s="42" t="s">
        <v>1</v>
      </c>
      <c r="F11" s="24" t="str">
        <f>IF(C32=1,$B$28,IF(C32=2,$B$29,$B$30))</f>
        <v>≤</v>
      </c>
      <c r="G11" s="43">
        <v>2400</v>
      </c>
      <c r="O11" s="70" t="s">
        <v>30</v>
      </c>
      <c r="P11" s="70"/>
      <c r="Q11" s="5"/>
      <c r="R11" s="17" t="s">
        <v>15</v>
      </c>
      <c r="T11" s="12"/>
      <c r="U11" s="17" t="s">
        <v>23</v>
      </c>
      <c r="X11" s="17" t="s">
        <v>23</v>
      </c>
      <c r="AA11" s="17" t="s">
        <v>23</v>
      </c>
    </row>
    <row r="12" spans="2:20" ht="15.75" customHeight="1">
      <c r="B12" s="11"/>
      <c r="C12" s="11"/>
      <c r="D12" s="11"/>
      <c r="E12" s="11"/>
      <c r="F12" s="11"/>
      <c r="O12" s="65">
        <f>$G$7-($B$7*$O$4+$D$7*$P$4)</f>
        <v>0</v>
      </c>
      <c r="P12" s="66"/>
      <c r="Q12" s="5"/>
      <c r="T12" s="12"/>
    </row>
    <row r="13" spans="15:28" ht="15.75" customHeight="1">
      <c r="O13" s="67">
        <f>$G$9-($B$9*$O$4+$D$9*$P$4)</f>
        <v>100</v>
      </c>
      <c r="P13" s="68"/>
      <c r="Q13" s="5"/>
      <c r="R13" s="3" t="s">
        <v>0</v>
      </c>
      <c r="S13" s="3" t="s">
        <v>1</v>
      </c>
      <c r="T13" s="13"/>
      <c r="U13" s="3" t="s">
        <v>0</v>
      </c>
      <c r="V13" s="3" t="s">
        <v>8</v>
      </c>
      <c r="X13" s="3" t="s">
        <v>0</v>
      </c>
      <c r="Y13" s="3" t="s">
        <v>8</v>
      </c>
      <c r="AA13" s="3" t="s">
        <v>0</v>
      </c>
      <c r="AB13" s="3" t="s">
        <v>8</v>
      </c>
    </row>
    <row r="14" spans="2:32" ht="15.75" customHeight="1">
      <c r="B14" s="10" t="s">
        <v>9</v>
      </c>
      <c r="C14" s="9"/>
      <c r="D14" s="9"/>
      <c r="F14" s="2"/>
      <c r="G14" s="2"/>
      <c r="O14" s="54">
        <f>$G$11-($B$11*$O$4+$D$11*$P$4)</f>
        <v>0</v>
      </c>
      <c r="P14" s="55"/>
      <c r="R14" s="4">
        <v>117.33333333333333</v>
      </c>
      <c r="S14" s="4">
        <v>1024</v>
      </c>
      <c r="T14" s="12"/>
      <c r="U14" s="4">
        <f>IF($D$32=0," ",$R$14+$AF$14)</f>
        <v>125.85352834735285</v>
      </c>
      <c r="V14" s="4">
        <f>IF($D$32=0," ",$S14+$AF$15)</f>
        <v>1029.6801300093464</v>
      </c>
      <c r="X14" s="4">
        <f>IF($D$32=0," ",$R$14+2*$AF$14)</f>
        <v>134.37372336137236</v>
      </c>
      <c r="Y14" s="4">
        <f>IF($D$32=0," ",$S14+2*$AF$15)</f>
        <v>1035.3602600186928</v>
      </c>
      <c r="AA14" s="4">
        <f>IF($D$32=0," ",$R$14+3*$AF$14)</f>
        <v>142.89391837539188</v>
      </c>
      <c r="AB14" s="4">
        <f>IF($D$32=0," ",$S14+3*$AF$15)</f>
        <v>1041.040390028039</v>
      </c>
      <c r="AD14" s="4">
        <f>$B$11/SQRT($B$11^2+$D$11^2)</f>
        <v>0.8320502943378437</v>
      </c>
      <c r="AF14" s="4">
        <f>$B$39*$D$32*$AD$14</f>
        <v>8.520195014019519</v>
      </c>
    </row>
    <row r="15" spans="2:32" ht="15.75" customHeight="1">
      <c r="B15" s="27" t="s">
        <v>0</v>
      </c>
      <c r="C15" s="28"/>
      <c r="D15" s="27" t="s">
        <v>1</v>
      </c>
      <c r="E15" s="8"/>
      <c r="F15" s="69" t="s">
        <v>25</v>
      </c>
      <c r="G15" s="69"/>
      <c r="O15" s="11"/>
      <c r="P15" s="11"/>
      <c r="R15" s="4">
        <v>806.6666666666666</v>
      </c>
      <c r="S15" s="4">
        <v>-10</v>
      </c>
      <c r="T15" s="12"/>
      <c r="U15" s="4">
        <f>IF($D$32=0," ",$R$15+$AF$14)</f>
        <v>815.1868616806861</v>
      </c>
      <c r="V15" s="4">
        <f>IF($D$32=0," ",$S15+$AF$15)</f>
        <v>-4.319869990653653</v>
      </c>
      <c r="X15" s="4">
        <f>IF($D$32=0," ",$R$15+2*$AF$14)</f>
        <v>823.7070566947057</v>
      </c>
      <c r="Y15" s="4">
        <f>IF($D$32=0," ",$S15+2*$AF$15)</f>
        <v>1.3602600186926939</v>
      </c>
      <c r="AA15" s="4">
        <f>IF($D$32=0," ",$R$15+3*$AF$14)</f>
        <v>832.2272517087251</v>
      </c>
      <c r="AB15" s="4">
        <f>IF($D$32=0," ",$S15+3*$AF$15)</f>
        <v>7.040390028039042</v>
      </c>
      <c r="AD15" s="4">
        <f>$D$11/SQRT($B$11^2+$D$11^2)</f>
        <v>0.5547001962252291</v>
      </c>
      <c r="AF15" s="4">
        <f>$B$39*$D$32*$AD$15</f>
        <v>5.680130009346347</v>
      </c>
    </row>
    <row r="16" spans="2:27" ht="15.75" customHeight="1">
      <c r="B16" s="21">
        <f>IF(AND($B42&gt;=0,$D42&gt;=0),$B42," ")</f>
        <v>500</v>
      </c>
      <c r="C16" s="32"/>
      <c r="D16" s="21">
        <f>IF(AND($B42&gt;=0,$D42&gt;=0),$D42," ")</f>
        <v>500</v>
      </c>
      <c r="E16" s="32"/>
      <c r="F16" s="52">
        <f>IF(B16=" "," ",$B$4*B16+$D$4*D16)</f>
        <v>900</v>
      </c>
      <c r="G16" s="53"/>
      <c r="O16" s="10"/>
      <c r="P16" s="9"/>
      <c r="Q16" s="9"/>
      <c r="R16" s="17" t="s">
        <v>14</v>
      </c>
      <c r="S16" s="8"/>
      <c r="T16" s="8"/>
      <c r="U16" s="17" t="s">
        <v>24</v>
      </c>
      <c r="X16" s="17" t="s">
        <v>24</v>
      </c>
      <c r="AA16" s="17" t="s">
        <v>24</v>
      </c>
    </row>
    <row r="17" spans="2:17" ht="15.75" customHeight="1">
      <c r="B17" s="22">
        <f>IF(AND($B43&gt;=0,$D43&gt;=0),$B43," ")</f>
        <v>400</v>
      </c>
      <c r="C17" s="32"/>
      <c r="D17" s="22">
        <f>IF(AND($B43&gt;=0,$D43&gt;=0),$D43," ")</f>
        <v>600</v>
      </c>
      <c r="E17" s="33"/>
      <c r="F17" s="57">
        <f>IF(B17=" "," ",$B$4*B17+$D$4*D17)</f>
        <v>880</v>
      </c>
      <c r="G17" s="58"/>
      <c r="O17" s="16"/>
      <c r="P17" s="16"/>
      <c r="Q17" s="6"/>
    </row>
    <row r="18" spans="2:20" ht="15.75" customHeight="1">
      <c r="B18" s="23">
        <f>IF(AND($B44&gt;=0,$D44&gt;=0),$B44," ")</f>
        <v>600</v>
      </c>
      <c r="C18" s="32"/>
      <c r="D18" s="23">
        <f>IF(AND($B44&gt;=0,$D44&gt;=0),$D44," ")</f>
        <v>300</v>
      </c>
      <c r="E18" s="32"/>
      <c r="F18" s="60">
        <f>IF(B18=" "," ",$B$4*B18+$D$4*D18)</f>
        <v>840</v>
      </c>
      <c r="G18" s="61"/>
      <c r="O18" s="7"/>
      <c r="P18" s="7"/>
      <c r="Q18" s="7"/>
      <c r="R18" s="3" t="s">
        <v>0</v>
      </c>
      <c r="S18" s="3" t="s">
        <v>1</v>
      </c>
      <c r="T18" s="13"/>
    </row>
    <row r="19" spans="18:20" ht="15.75" customHeight="1">
      <c r="R19" s="4">
        <v>888</v>
      </c>
      <c r="S19" s="4">
        <v>-10</v>
      </c>
      <c r="T19" s="12"/>
    </row>
    <row r="20" spans="18:20" ht="15.75" customHeight="1">
      <c r="R20" s="4">
        <v>60.799999999999955</v>
      </c>
      <c r="S20" s="4">
        <v>1024</v>
      </c>
      <c r="T20" s="12"/>
    </row>
    <row r="21" spans="18:20" ht="15.75" customHeight="1">
      <c r="R21" s="12" t="s">
        <v>13</v>
      </c>
      <c r="S21" s="12"/>
      <c r="T21" s="12"/>
    </row>
    <row r="22" spans="18:20" ht="15.75" customHeight="1">
      <c r="R22" s="12"/>
      <c r="S22" s="12"/>
      <c r="T22" s="12"/>
    </row>
    <row r="23" spans="18:20" ht="15.75" customHeight="1">
      <c r="R23" s="3" t="s">
        <v>0</v>
      </c>
      <c r="S23" s="3" t="s">
        <v>1</v>
      </c>
      <c r="T23" s="12"/>
    </row>
    <row r="24" spans="18:20" ht="15.75" customHeight="1">
      <c r="R24" s="4">
        <f>$O$4</f>
        <v>400</v>
      </c>
      <c r="S24" s="4">
        <f>$P$4</f>
        <v>600</v>
      </c>
      <c r="T24" s="12"/>
    </row>
    <row r="25" spans="18:19" ht="15" customHeight="1">
      <c r="R25" s="4">
        <f>$O$4</f>
        <v>400</v>
      </c>
      <c r="S25" s="4">
        <f>$P$4</f>
        <v>600</v>
      </c>
    </row>
    <row r="26" spans="18:19" ht="15" customHeight="1">
      <c r="R26" t="s">
        <v>28</v>
      </c>
      <c r="S26" s="12"/>
    </row>
    <row r="28" spans="2:20" ht="12.75">
      <c r="B28" t="s">
        <v>20</v>
      </c>
      <c r="C28">
        <v>1</v>
      </c>
      <c r="D28">
        <f>2-C28</f>
        <v>1</v>
      </c>
      <c r="R28" s="3" t="s">
        <v>0</v>
      </c>
      <c r="S28" s="3" t="s">
        <v>1</v>
      </c>
      <c r="T28" s="13"/>
    </row>
    <row r="29" spans="2:20" ht="12.75">
      <c r="B29" s="29" t="s">
        <v>2</v>
      </c>
      <c r="R29" s="4">
        <f>$B$16</f>
        <v>500</v>
      </c>
      <c r="S29" s="4">
        <f>$D$16</f>
        <v>500</v>
      </c>
      <c r="T29" s="12"/>
    </row>
    <row r="30" spans="2:20" ht="12.75">
      <c r="B30" t="s">
        <v>21</v>
      </c>
      <c r="C30">
        <v>1</v>
      </c>
      <c r="D30">
        <f>2-C30</f>
        <v>1</v>
      </c>
      <c r="R30" s="4">
        <f>$B$16</f>
        <v>500</v>
      </c>
      <c r="S30" s="4">
        <f>$D$16</f>
        <v>500</v>
      </c>
      <c r="T30" s="12"/>
    </row>
    <row r="31" ht="12.75">
      <c r="R31" t="s">
        <v>17</v>
      </c>
    </row>
    <row r="32" spans="2:4" ht="15.75">
      <c r="B32" s="11"/>
      <c r="C32">
        <v>1</v>
      </c>
      <c r="D32">
        <f>2-C32</f>
        <v>1</v>
      </c>
    </row>
    <row r="33" spans="18:20" ht="12.75">
      <c r="R33" s="3" t="s">
        <v>0</v>
      </c>
      <c r="S33" s="3" t="s">
        <v>1</v>
      </c>
      <c r="T33" s="13"/>
    </row>
    <row r="34" spans="18:20" ht="12.75">
      <c r="R34" s="4">
        <f>$B$17</f>
        <v>400</v>
      </c>
      <c r="S34" s="4">
        <f>$D$17</f>
        <v>600</v>
      </c>
      <c r="T34" s="12"/>
    </row>
    <row r="35" spans="18:20" ht="12.75">
      <c r="R35" s="4">
        <f>$B$17</f>
        <v>400</v>
      </c>
      <c r="S35" s="4">
        <f>$D$17</f>
        <v>600</v>
      </c>
      <c r="T35" s="12"/>
    </row>
    <row r="36" ht="12.75">
      <c r="R36" t="s">
        <v>18</v>
      </c>
    </row>
    <row r="38" spans="2:20" ht="12.75">
      <c r="B38">
        <v>1024</v>
      </c>
      <c r="C38" t="s">
        <v>11</v>
      </c>
      <c r="R38" s="3" t="s">
        <v>0</v>
      </c>
      <c r="S38" s="3" t="s">
        <v>1</v>
      </c>
      <c r="T38" s="13"/>
    </row>
    <row r="39" spans="2:20" ht="12.75">
      <c r="B39">
        <f>$B$38/100</f>
        <v>10.24</v>
      </c>
      <c r="C39" t="s">
        <v>10</v>
      </c>
      <c r="R39" s="4">
        <f>$B$18</f>
        <v>600</v>
      </c>
      <c r="S39" s="4">
        <f>$D$18</f>
        <v>300</v>
      </c>
      <c r="T39" s="12"/>
    </row>
    <row r="40" spans="18:20" ht="12.75">
      <c r="R40" s="4">
        <f>$B$18</f>
        <v>600</v>
      </c>
      <c r="S40" s="4">
        <f>$D$18</f>
        <v>300</v>
      </c>
      <c r="T40" s="12"/>
    </row>
    <row r="41" spans="2:18" ht="12.75">
      <c r="B41" t="s">
        <v>9</v>
      </c>
      <c r="R41" t="s">
        <v>19</v>
      </c>
    </row>
    <row r="42" spans="2:10" ht="12.75">
      <c r="B42" s="18">
        <f>IF($J42=0," ",$H42/$J42)</f>
        <v>500</v>
      </c>
      <c r="C42" s="17"/>
      <c r="D42" s="18">
        <f>IF($J42=0," ",$I42/$J42)</f>
        <v>500</v>
      </c>
      <c r="H42" s="18">
        <f>($D$9*$G$7-$D$7*$G$9)</f>
        <v>-500</v>
      </c>
      <c r="I42" s="18">
        <f>($B$7*$G$9-$B$9*$G$7)</f>
        <v>-500</v>
      </c>
      <c r="J42" s="18">
        <f>($B$7*$D$9-$B$9*$D$7)</f>
        <v>-1</v>
      </c>
    </row>
    <row r="43" spans="2:10" ht="12.75">
      <c r="B43" s="18">
        <f>IF($J43=0," ",$H43/$J43)</f>
        <v>400</v>
      </c>
      <c r="C43" s="17"/>
      <c r="D43" s="18">
        <f>IF($J43=0," ",$I43/$J43)</f>
        <v>600</v>
      </c>
      <c r="H43" s="18">
        <f>($D$11*$G$7-$D$7*$G$11)</f>
        <v>-400</v>
      </c>
      <c r="I43" s="18">
        <f>($B$7*$G$11-$B$11*$G$7)</f>
        <v>-600</v>
      </c>
      <c r="J43" s="18">
        <f>($B$7*$D$11-$B$11*$D$7)</f>
        <v>-1</v>
      </c>
    </row>
    <row r="44" spans="2:10" ht="12.75">
      <c r="B44" s="18">
        <f>IF($J44=0," ",$H44/$J44)</f>
        <v>600</v>
      </c>
      <c r="C44" s="19"/>
      <c r="D44" s="18">
        <f>IF($J44=0," ",$I44/$J44)</f>
        <v>300</v>
      </c>
      <c r="H44" s="18">
        <f>($D$11*$G$9-$D$9*$G$11)</f>
        <v>600</v>
      </c>
      <c r="I44" s="18">
        <f>($B$9*$G$11-$B$11*$G$9)</f>
        <v>300</v>
      </c>
      <c r="J44" s="18">
        <f>($B$9*$D$11-$B$11*$D$9)</f>
        <v>1</v>
      </c>
    </row>
  </sheetData>
  <mergeCells count="12">
    <mergeCell ref="F18:G18"/>
    <mergeCell ref="O8:P8"/>
    <mergeCell ref="O10:P10"/>
    <mergeCell ref="O12:P12"/>
    <mergeCell ref="O13:P13"/>
    <mergeCell ref="F15:G15"/>
    <mergeCell ref="O11:P11"/>
    <mergeCell ref="F16:G16"/>
    <mergeCell ref="O14:P14"/>
    <mergeCell ref="O2:P2"/>
    <mergeCell ref="F17:G17"/>
    <mergeCell ref="O7:P7"/>
  </mergeCells>
  <printOptions/>
  <pageMargins left="0.75" right="0.75" top="1" bottom="1" header="0.5" footer="0.5"/>
  <pageSetup horizontalDpi="96" verticalDpi="96" orientation="landscape" paperSize="9" scale="12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Linear Programming Version 2</dc:title>
  <dc:subject/>
  <dc:creator>Bob Francis</dc:creator>
  <cp:keywords/>
  <dc:description/>
  <cp:lastModifiedBy>Robert</cp:lastModifiedBy>
  <dcterms:created xsi:type="dcterms:W3CDTF">2001-07-22T08:35:24Z</dcterms:created>
  <dcterms:modified xsi:type="dcterms:W3CDTF">2002-06-26T06:40:47Z</dcterms:modified>
  <cp:category/>
  <cp:version/>
  <cp:contentType/>
  <cp:contentStatus/>
</cp:coreProperties>
</file>